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CP\Income Calculators\"/>
    </mc:Choice>
  </mc:AlternateContent>
  <xr:revisionPtr revIDLastSave="0" documentId="13_ncr:1_{A3347A81-4BB0-4EE8-8A0B-0ED24D6D7246}" xr6:coauthVersionLast="47" xr6:coauthVersionMax="47" xr10:uidLastSave="{00000000-0000-0000-0000-000000000000}"/>
  <workbookProtection workbookPassword="8955" lockStructure="1"/>
  <bookViews>
    <workbookView xWindow="28680" yWindow="-2040" windowWidth="29040" windowHeight="15840" xr2:uid="{00000000-000D-0000-FFFF-FFFF00000000}"/>
  </bookViews>
  <sheets>
    <sheet name="DCR Calculation Worksheet" sheetId="1" r:id="rId1"/>
    <sheet name="Asset Qual " sheetId="2" state="hidden" r:id="rId2"/>
    <sheet name="Sheet1" sheetId="4" state="hidden" r:id="rId3"/>
  </sheets>
  <externalReferences>
    <externalReference r:id="rId4"/>
  </externalReferences>
  <definedNames>
    <definedName name="_xlnm._FilterDatabase" localSheetId="0" hidden="1">'DCR Calculation Worksheet'!$A$1:$D$8</definedName>
    <definedName name="_xlnm.Print_Area" localSheetId="0">'DCR Calculation Worksheet'!$A$1:$D$26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17" i="1" l="1"/>
  <c r="C19" i="1" l="1"/>
  <c r="C20" i="1" s="1"/>
  <c r="B23" i="2" l="1"/>
  <c r="B29" i="2" s="1"/>
  <c r="E9" i="2"/>
  <c r="E8" i="2"/>
  <c r="E7" i="2"/>
  <c r="E6" i="2"/>
  <c r="E10" i="2" l="1"/>
  <c r="B12" i="2" s="1"/>
  <c r="B16" i="2" s="1"/>
  <c r="B33" i="2"/>
  <c r="E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Finley</author>
  </authors>
  <commentList>
    <comment ref="C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Field 1 of auto calculating proposed P&amp;I Payment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<sst xmlns="http://schemas.openxmlformats.org/spreadsheetml/2006/main" count="83" uniqueCount="75">
  <si>
    <t>BORROWER/LOAN INFORMATION</t>
  </si>
  <si>
    <t>Borrower Name</t>
  </si>
  <si>
    <t>Condo</t>
  </si>
  <si>
    <t>Property Address</t>
  </si>
  <si>
    <t>Loan Amount</t>
  </si>
  <si>
    <t>Property Taxes</t>
  </si>
  <si>
    <t>Monthly Insurance</t>
  </si>
  <si>
    <t>Monthly HOA</t>
  </si>
  <si>
    <t>CREDIT QUALIFICATIONS</t>
  </si>
  <si>
    <t>Assets:</t>
  </si>
  <si>
    <t>Original $ Amount</t>
  </si>
  <si>
    <t>Percentage Allowed</t>
  </si>
  <si>
    <t>Usable $ Amount</t>
  </si>
  <si>
    <t>Checking/Savings/Money Market</t>
  </si>
  <si>
    <t>Stocks and Bonds</t>
  </si>
  <si>
    <t>Mutual Funds</t>
  </si>
  <si>
    <t>Retirement Accounts (401K, IRA, SEP, Keough (if distribution is not already set up))</t>
  </si>
  <si>
    <t>Total Allowable (Usable) Assets</t>
  </si>
  <si>
    <t>Total Residual Assets</t>
  </si>
  <si>
    <t>Total of all other monthly debts (revolving, installment, support, property hazard insurance, property taxes, PITIA of other REO)             [Total Monthly Debt Obligations]</t>
  </si>
  <si>
    <r>
      <rPr>
        <b/>
        <u/>
        <sz val="11"/>
        <color theme="1"/>
        <rFont val="Calibri"/>
        <family val="2"/>
        <scheme val="minor"/>
      </rPr>
      <t>60 months</t>
    </r>
    <r>
      <rPr>
        <b/>
        <sz val="11"/>
        <color theme="1"/>
        <rFont val="Calibri"/>
        <family val="2"/>
        <scheme val="minor"/>
      </rPr>
      <t xml:space="preserve"> of all other monthly debts</t>
    </r>
  </si>
  <si>
    <t>Subject P&amp;I Reserves (e.g., 3 mos @ $1700/mo)</t>
  </si>
  <si>
    <r>
      <t xml:space="preserve">Are </t>
    </r>
    <r>
      <rPr>
        <b/>
        <u/>
        <sz val="11"/>
        <color theme="1"/>
        <rFont val="Calibri"/>
        <family val="2"/>
        <scheme val="minor"/>
      </rPr>
      <t>Total Residual Assets</t>
    </r>
    <r>
      <rPr>
        <b/>
        <sz val="11"/>
        <color theme="1"/>
        <rFont val="Calibri"/>
        <family val="2"/>
        <scheme val="minor"/>
      </rPr>
      <t xml:space="preserve"> greater than </t>
    </r>
    <r>
      <rPr>
        <b/>
        <u/>
        <sz val="11"/>
        <color theme="1"/>
        <rFont val="Calibri"/>
        <family val="2"/>
        <scheme val="minor"/>
      </rPr>
      <t>60 months  of all other monthly debt plus required reserves</t>
    </r>
    <r>
      <rPr>
        <b/>
        <sz val="11"/>
        <color theme="1"/>
        <rFont val="Calibri"/>
        <family val="2"/>
        <scheme val="minor"/>
      </rPr>
      <t xml:space="preserve">  (see matrix)</t>
    </r>
  </si>
  <si>
    <t>Yes = loan qualifies</t>
  </si>
  <si>
    <t>Total Monthly Income                      (Total Allowable Assets / 60 months)</t>
  </si>
  <si>
    <t>Monthly Residual Income      (Total Monthly Income minus Total Monthly Debt Obligations)</t>
  </si>
  <si>
    <t>Note:  Any asset that has a loan against it (borrowing on margin, 401 K loan etc…) must be netted against the asset.</t>
  </si>
  <si>
    <t>UNDERWRITER COMMENT</t>
  </si>
  <si>
    <t>Underwriter:</t>
  </si>
  <si>
    <t>Date</t>
  </si>
  <si>
    <t>Rev. 8 10.14.16</t>
  </si>
  <si>
    <r>
      <t xml:space="preserve">Less:  Down Payment (Purchase Only), Closing Costs and Prepaids </t>
    </r>
    <r>
      <rPr>
        <b/>
        <sz val="11"/>
        <color rgb="FFFF0000"/>
        <rFont val="Calibri"/>
        <family val="2"/>
        <scheme val="minor"/>
      </rPr>
      <t/>
    </r>
  </si>
  <si>
    <r>
      <t xml:space="preserve">Less: Loan Amount </t>
    </r>
    <r>
      <rPr>
        <b/>
        <sz val="11"/>
        <color rgb="FFFF0000"/>
        <rFont val="Calibri"/>
        <family val="2"/>
        <scheme val="minor"/>
      </rPr>
      <t/>
    </r>
  </si>
  <si>
    <t>proceeds from cashout</t>
  </si>
  <si>
    <t>proceeds used to offset reserve requirements</t>
  </si>
  <si>
    <t>*60</t>
  </si>
  <si>
    <t>total reserves needed</t>
  </si>
  <si>
    <t>combo of B27 and B21 vs B14</t>
  </si>
  <si>
    <t>cond formt</t>
  </si>
  <si>
    <t>provide diff</t>
  </si>
  <si>
    <t>Complete Blue Fields</t>
  </si>
  <si>
    <t>Yes</t>
  </si>
  <si>
    <t>No</t>
  </si>
  <si>
    <t xml:space="preserve">SFR </t>
  </si>
  <si>
    <t>2-4 Units</t>
  </si>
  <si>
    <t>Purchase</t>
  </si>
  <si>
    <t>RT Refi</t>
  </si>
  <si>
    <t>Cashout Refi</t>
  </si>
  <si>
    <t>Loan Type / Transaction Type</t>
  </si>
  <si>
    <t>DSCR CALCULATION</t>
  </si>
  <si>
    <t>15 Fixed</t>
  </si>
  <si>
    <t>30 Fixed/ARM</t>
  </si>
  <si>
    <t>5/1 Interest Only</t>
  </si>
  <si>
    <t>7/1 Interest Only</t>
  </si>
  <si>
    <t>10/1 Interest Only</t>
  </si>
  <si>
    <r>
      <rPr>
        <b/>
        <sz val="18"/>
        <color rgb="FF00B0F0"/>
        <rFont val="Calibri"/>
        <family val="2"/>
        <scheme val="minor"/>
      </rPr>
      <t>NQ</t>
    </r>
    <r>
      <rPr>
        <b/>
        <sz val="18"/>
        <color theme="1"/>
        <rFont val="Calibri"/>
        <family val="2"/>
        <scheme val="minor"/>
      </rPr>
      <t>M Investor DSCR Calculation Worksheet</t>
    </r>
  </si>
  <si>
    <t>Loan Number</t>
  </si>
  <si>
    <t>Monthly Rent (lesser of lease or market rent)</t>
  </si>
  <si>
    <t>*Any "No" answers above may make the loan ineligible - refer to guidelines for further details</t>
  </si>
  <si>
    <t>INTERNAL IMPAC SECTION</t>
  </si>
  <si>
    <t>Date:</t>
  </si>
  <si>
    <t xml:space="preserve"> </t>
  </si>
  <si>
    <t>Notes (if any):</t>
  </si>
  <si>
    <r>
      <t xml:space="preserve">Subject Property DSCR 
</t>
    </r>
    <r>
      <rPr>
        <b/>
        <sz val="10"/>
        <color theme="0"/>
        <rFont val="Calibri"/>
        <family val="2"/>
        <scheme val="minor"/>
      </rPr>
      <t>(Minimum 1.00 for all transactions)</t>
    </r>
  </si>
  <si>
    <t xml:space="preserve">Does the Property Cash Flow? </t>
  </si>
  <si>
    <t>Interest Rate (Use the Note Rate to calculate the P&amp;I or Interest Only payment)</t>
  </si>
  <si>
    <t>Loan Term (in months) if Fixed Rate or Fully Amortized ARM (e.g. 30 year term = 360)</t>
  </si>
  <si>
    <t>Proposed P&amp;I Payment or Interest Only Payment</t>
  </si>
  <si>
    <t>Total PITIA (or ITIA if Interest Only)</t>
  </si>
  <si>
    <t>Fully Amortized or Interest Only?</t>
  </si>
  <si>
    <t>Interest Only</t>
  </si>
  <si>
    <t>Does the borrower have experience owning/managing residential or commercial real estate for at least 12 months in the last 3 years?  If no, see first time investor requirements below.</t>
  </si>
  <si>
    <t>If the borrower lacks experience and/or is a first time investor, does the borrower:  1) Have ownership interest in a property within the last 3 years, 2) Have a minimum 680 FICO, 3) Have a minimum DSCR of 1.00, and 4) Have a maximum LTV of 75%</t>
  </si>
  <si>
    <t>If a refinance transaction, has the borrower provided the most recent 3 months rent receipts for the subject property to support the lease amount?  Is the lease/rent amount used in the DSCR calculation within 25% tolerance of the gross market rent on Appraisal Form 1007?</t>
  </si>
  <si>
    <t>If refinancing a vacant property, was a 20% Vacancy Factor applied to the market rent prior to calculating the DSCR?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</si>
</sst>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.000%"/>
    <numFmt numFmtId="166" formatCode="&quot;$&quot;#,##0"/>
    <numFmt numFmtId="167" formatCode="m/d/yy;@"/>
    <numFmt numFmtId="168" formatCode="0.00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u/>
      <sz val="12"/>
      <color rgb="FF00B0F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4"/>
      <color theme="1"/>
      <name val="JasmineUPC"/>
      <family val="1"/>
    </font>
    <font>
      <sz val="2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17D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wrapText="1"/>
    </xf>
    <xf numFmtId="166" fontId="6" fillId="0" borderId="9" xfId="0" applyNumberFormat="1" applyFont="1" applyBorder="1" applyAlignment="1">
      <alignment horizontal="center"/>
    </xf>
    <xf numFmtId="9" fontId="6" fillId="0" borderId="9" xfId="0" applyNumberFormat="1" applyFont="1" applyBorder="1" applyAlignment="1">
      <alignment horizontal="center"/>
    </xf>
    <xf numFmtId="0" fontId="7" fillId="0" borderId="0" xfId="0" applyFont="1"/>
    <xf numFmtId="0" fontId="1" fillId="0" borderId="9" xfId="0" applyFont="1" applyBorder="1" applyAlignment="1">
      <alignment wrapText="1"/>
    </xf>
    <xf numFmtId="166" fontId="0" fillId="0" borderId="9" xfId="0" applyNumberFormat="1" applyBorder="1" applyAlignment="1" applyProtection="1">
      <alignment horizontal="center"/>
      <protection locked="0"/>
    </xf>
    <xf numFmtId="166" fontId="0" fillId="0" borderId="9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9" fontId="0" fillId="0" borderId="0" xfId="0" applyNumberForma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166" fontId="0" fillId="2" borderId="9" xfId="0" applyNumberFormat="1" applyFill="1" applyBorder="1" applyAlignment="1" applyProtection="1">
      <alignment horizontal="center"/>
      <protection locked="0"/>
    </xf>
    <xf numFmtId="9" fontId="0" fillId="4" borderId="9" xfId="0" applyNumberFormat="1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166" fontId="0" fillId="5" borderId="0" xfId="0" applyNumberFormat="1" applyFill="1" applyAlignment="1">
      <alignment horizontal="center"/>
    </xf>
    <xf numFmtId="9" fontId="0" fillId="5" borderId="0" xfId="0" applyNumberFormat="1" applyFill="1" applyAlignment="1">
      <alignment horizontal="center"/>
    </xf>
    <xf numFmtId="9" fontId="0" fillId="5" borderId="12" xfId="0" applyNumberFormat="1" applyFill="1" applyBorder="1" applyAlignment="1">
      <alignment horizontal="center"/>
    </xf>
    <xf numFmtId="166" fontId="0" fillId="5" borderId="12" xfId="0" applyNumberForma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 applyProtection="1">
      <alignment horizontal="center"/>
      <protection locked="0"/>
    </xf>
    <xf numFmtId="0" fontId="11" fillId="0" borderId="9" xfId="0" applyFont="1" applyBorder="1" applyAlignment="1">
      <alignment wrapText="1"/>
    </xf>
    <xf numFmtId="166" fontId="12" fillId="0" borderId="9" xfId="0" applyNumberFormat="1" applyFont="1" applyBorder="1" applyAlignment="1">
      <alignment horizontal="center"/>
    </xf>
    <xf numFmtId="9" fontId="12" fillId="0" borderId="9" xfId="0" applyNumberFormat="1" applyFont="1" applyBorder="1" applyAlignment="1">
      <alignment horizontal="center"/>
    </xf>
    <xf numFmtId="166" fontId="12" fillId="4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wrapText="1"/>
    </xf>
    <xf numFmtId="166" fontId="0" fillId="3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6" fontId="0" fillId="0" borderId="0" xfId="0" applyNumberFormat="1" applyBorder="1" applyAlignment="1" applyProtection="1">
      <alignment horizontal="center"/>
      <protection locked="0"/>
    </xf>
    <xf numFmtId="166" fontId="0" fillId="4" borderId="0" xfId="0" applyNumberForma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>
      <alignment wrapText="1"/>
    </xf>
    <xf numFmtId="166" fontId="0" fillId="4" borderId="9" xfId="0" applyNumberFormat="1" applyFill="1" applyBorder="1" applyAlignment="1" applyProtection="1">
      <alignment horizontal="center"/>
      <protection locked="0"/>
    </xf>
    <xf numFmtId="0" fontId="1" fillId="8" borderId="0" xfId="0" applyFont="1" applyFill="1" applyBorder="1" applyAlignment="1">
      <alignment wrapText="1"/>
    </xf>
    <xf numFmtId="164" fontId="0" fillId="8" borderId="0" xfId="0" applyNumberFormat="1" applyFill="1" applyBorder="1" applyAlignment="1">
      <alignment horizontal="center"/>
    </xf>
    <xf numFmtId="9" fontId="1" fillId="8" borderId="0" xfId="0" applyNumberFormat="1" applyFont="1" applyFill="1" applyBorder="1" applyAlignment="1">
      <alignment horizontal="center" wrapText="1"/>
    </xf>
    <xf numFmtId="164" fontId="0" fillId="8" borderId="0" xfId="0" applyNumberFormat="1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wrapText="1"/>
    </xf>
    <xf numFmtId="166" fontId="0" fillId="8" borderId="0" xfId="0" applyNumberFormat="1" applyFill="1" applyAlignment="1">
      <alignment horizontal="center"/>
    </xf>
    <xf numFmtId="9" fontId="0" fillId="8" borderId="0" xfId="0" applyNumberFormat="1" applyFill="1" applyAlignment="1">
      <alignment horizontal="center"/>
    </xf>
    <xf numFmtId="0" fontId="1" fillId="8" borderId="9" xfId="0" applyFont="1" applyFill="1" applyBorder="1" applyAlignment="1">
      <alignment wrapText="1"/>
    </xf>
    <xf numFmtId="0" fontId="1" fillId="8" borderId="14" xfId="0" applyFont="1" applyFill="1" applyBorder="1" applyAlignment="1">
      <alignment wrapText="1"/>
    </xf>
    <xf numFmtId="0" fontId="0" fillId="8" borderId="14" xfId="0" applyFill="1" applyBorder="1" applyAlignment="1">
      <alignment wrapText="1"/>
    </xf>
    <xf numFmtId="166" fontId="0" fillId="8" borderId="15" xfId="0" applyNumberFormat="1" applyFill="1" applyBorder="1" applyAlignment="1">
      <alignment horizontal="center"/>
    </xf>
    <xf numFmtId="9" fontId="0" fillId="8" borderId="15" xfId="0" applyNumberFormat="1" applyFill="1" applyBorder="1" applyAlignment="1">
      <alignment horizontal="center"/>
    </xf>
    <xf numFmtId="166" fontId="0" fillId="8" borderId="16" xfId="0" applyNumberFormat="1" applyFill="1" applyBorder="1" applyAlignment="1">
      <alignment horizontal="center"/>
    </xf>
    <xf numFmtId="0" fontId="0" fillId="8" borderId="17" xfId="0" applyFill="1" applyBorder="1" applyAlignment="1">
      <alignment wrapText="1"/>
    </xf>
    <xf numFmtId="166" fontId="0" fillId="8" borderId="0" xfId="0" applyNumberFormat="1" applyFill="1" applyBorder="1" applyAlignment="1">
      <alignment horizontal="center"/>
    </xf>
    <xf numFmtId="9" fontId="0" fillId="8" borderId="0" xfId="0" applyNumberFormat="1" applyFill="1" applyBorder="1" applyAlignment="1">
      <alignment horizontal="center"/>
    </xf>
    <xf numFmtId="166" fontId="0" fillId="8" borderId="18" xfId="0" applyNumberFormat="1" applyFill="1" applyBorder="1" applyAlignment="1">
      <alignment horizontal="center"/>
    </xf>
    <xf numFmtId="0" fontId="0" fillId="8" borderId="19" xfId="0" applyFill="1" applyBorder="1" applyAlignment="1">
      <alignment wrapText="1"/>
    </xf>
    <xf numFmtId="166" fontId="0" fillId="8" borderId="20" xfId="0" applyNumberFormat="1" applyFill="1" applyBorder="1" applyAlignment="1" applyProtection="1">
      <alignment horizontal="center"/>
      <protection locked="0"/>
    </xf>
    <xf numFmtId="9" fontId="0" fillId="8" borderId="20" xfId="0" applyNumberFormat="1" applyFill="1" applyBorder="1" applyAlignment="1">
      <alignment horizontal="center"/>
    </xf>
    <xf numFmtId="166" fontId="0" fillId="8" borderId="21" xfId="0" applyNumberFormat="1" applyFill="1" applyBorder="1" applyAlignment="1" applyProtection="1">
      <alignment horizontal="center"/>
      <protection locked="0"/>
    </xf>
    <xf numFmtId="0" fontId="9" fillId="8" borderId="0" xfId="0" applyFont="1" applyFill="1" applyAlignment="1">
      <alignment horizontal="center" wrapText="1"/>
    </xf>
    <xf numFmtId="166" fontId="0" fillId="8" borderId="9" xfId="0" applyNumberFormat="1" applyFill="1" applyBorder="1" applyAlignment="1" applyProtection="1">
      <alignment horizontal="center"/>
      <protection locked="0"/>
    </xf>
    <xf numFmtId="166" fontId="0" fillId="8" borderId="0" xfId="0" applyNumberFormat="1" applyFill="1" applyBorder="1" applyAlignment="1" applyProtection="1">
      <alignment horizontal="center"/>
      <protection locked="0"/>
    </xf>
    <xf numFmtId="9" fontId="1" fillId="8" borderId="0" xfId="0" applyNumberFormat="1" applyFont="1" applyFill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/>
    <xf numFmtId="0" fontId="0" fillId="0" borderId="0" xfId="0" applyAlignment="1" applyProtection="1">
      <protection locked="0"/>
    </xf>
    <xf numFmtId="0" fontId="0" fillId="0" borderId="0" xfId="0" applyAlignment="1"/>
    <xf numFmtId="0" fontId="14" fillId="0" borderId="25" xfId="0" applyFont="1" applyFill="1" applyBorder="1" applyAlignment="1" applyProtection="1">
      <protection hidden="1"/>
    </xf>
    <xf numFmtId="0" fontId="14" fillId="0" borderId="20" xfId="0" applyFont="1" applyFill="1" applyBorder="1" applyAlignment="1" applyProtection="1">
      <protection hidden="1"/>
    </xf>
    <xf numFmtId="0" fontId="14" fillId="0" borderId="6" xfId="0" applyFont="1" applyFill="1" applyBorder="1" applyAlignment="1" applyProtection="1">
      <protection hidden="1"/>
    </xf>
    <xf numFmtId="0" fontId="14" fillId="0" borderId="34" xfId="0" applyFont="1" applyFill="1" applyBorder="1" applyAlignment="1" applyProtection="1">
      <protection hidden="1"/>
    </xf>
    <xf numFmtId="0" fontId="16" fillId="0" borderId="30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28" fillId="0" borderId="37" xfId="0" applyFont="1" applyBorder="1" applyAlignment="1" applyProtection="1">
      <alignment horizontal="left" vertical="center"/>
      <protection locked="0"/>
    </xf>
    <xf numFmtId="0" fontId="29" fillId="0" borderId="43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center" vertical="center"/>
      <protection locked="0"/>
    </xf>
    <xf numFmtId="167" fontId="17" fillId="0" borderId="4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164" fontId="1" fillId="7" borderId="35" xfId="0" applyNumberFormat="1" applyFont="1" applyFill="1" applyBorder="1" applyAlignment="1" applyProtection="1">
      <alignment horizontal="center" vertical="center"/>
      <protection locked="0"/>
    </xf>
    <xf numFmtId="164" fontId="1" fillId="7" borderId="4" xfId="0" applyNumberFormat="1" applyFont="1" applyFill="1" applyBorder="1" applyAlignment="1" applyProtection="1">
      <alignment horizontal="center" vertical="center"/>
      <protection locked="0"/>
    </xf>
    <xf numFmtId="164" fontId="1" fillId="7" borderId="9" xfId="0" applyNumberFormat="1" applyFont="1" applyFill="1" applyBorder="1" applyAlignment="1" applyProtection="1">
      <alignment horizontal="center" vertical="center"/>
      <protection locked="0"/>
    </xf>
    <xf numFmtId="0" fontId="2" fillId="11" borderId="26" xfId="0" applyFont="1" applyFill="1" applyBorder="1" applyAlignment="1" applyProtection="1">
      <alignment horizontal="center" vertical="center"/>
      <protection hidden="1"/>
    </xf>
    <xf numFmtId="0" fontId="2" fillId="11" borderId="11" xfId="0" applyFont="1" applyFill="1" applyBorder="1" applyAlignment="1" applyProtection="1">
      <alignment horizontal="center" vertical="center"/>
      <protection hidden="1"/>
    </xf>
    <xf numFmtId="165" fontId="1" fillId="7" borderId="21" xfId="0" applyNumberFormat="1" applyFont="1" applyFill="1" applyBorder="1" applyAlignment="1" applyProtection="1">
      <alignment horizontal="center" vertical="center"/>
      <protection locked="0"/>
    </xf>
    <xf numFmtId="165" fontId="1" fillId="7" borderId="2" xfId="0" applyNumberFormat="1" applyFont="1" applyFill="1" applyBorder="1" applyAlignment="1" applyProtection="1">
      <alignment horizontal="center" vertical="center"/>
      <protection locked="0"/>
    </xf>
    <xf numFmtId="164" fontId="1" fillId="7" borderId="21" xfId="0" applyNumberFormat="1" applyFont="1" applyFill="1" applyBorder="1" applyAlignment="1" applyProtection="1">
      <alignment horizontal="center" vertical="center"/>
      <protection locked="0"/>
    </xf>
    <xf numFmtId="164" fontId="1" fillId="7" borderId="2" xfId="0" applyNumberFormat="1" applyFont="1" applyFill="1" applyBorder="1" applyAlignment="1" applyProtection="1">
      <alignment horizontal="center" vertical="center"/>
      <protection locked="0"/>
    </xf>
    <xf numFmtId="0" fontId="1" fillId="7" borderId="13" xfId="0" applyFont="1" applyFill="1" applyBorder="1" applyAlignment="1" applyProtection="1">
      <alignment horizontal="center" vertical="center"/>
      <protection locked="0"/>
    </xf>
    <xf numFmtId="0" fontId="1" fillId="7" borderId="33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1" fillId="7" borderId="13" xfId="0" applyFont="1" applyFill="1" applyBorder="1" applyAlignment="1" applyProtection="1">
      <alignment horizontal="center" vertical="center" wrapText="1"/>
      <protection locked="0"/>
    </xf>
    <xf numFmtId="0" fontId="1" fillId="7" borderId="33" xfId="0" applyFont="1" applyFill="1" applyBorder="1" applyAlignment="1" applyProtection="1">
      <alignment horizontal="center" vertical="center" wrapText="1"/>
      <protection locked="0"/>
    </xf>
    <xf numFmtId="0" fontId="18" fillId="11" borderId="37" xfId="0" applyFont="1" applyFill="1" applyBorder="1" applyAlignment="1" applyProtection="1">
      <alignment horizontal="center" vertical="center"/>
      <protection hidden="1"/>
    </xf>
    <xf numFmtId="0" fontId="18" fillId="11" borderId="38" xfId="0" applyFont="1" applyFill="1" applyBorder="1" applyAlignment="1" applyProtection="1">
      <alignment horizontal="center" vertical="center"/>
      <protection hidden="1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8" fillId="11" borderId="24" xfId="0" applyFont="1" applyFill="1" applyBorder="1" applyAlignment="1" applyProtection="1">
      <alignment horizontal="center" vertical="center"/>
      <protection hidden="1"/>
    </xf>
    <xf numFmtId="0" fontId="18" fillId="11" borderId="32" xfId="0" applyFont="1" applyFill="1" applyBorder="1" applyAlignment="1" applyProtection="1">
      <alignment horizontal="center" vertical="center"/>
      <protection hidden="1"/>
    </xf>
    <xf numFmtId="164" fontId="16" fillId="7" borderId="17" xfId="0" applyNumberFormat="1" applyFont="1" applyFill="1" applyBorder="1" applyAlignment="1" applyProtection="1">
      <alignment horizontal="center" vertical="center"/>
      <protection locked="0"/>
    </xf>
    <xf numFmtId="164" fontId="16" fillId="7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Protection="1">
      <protection hidden="1"/>
    </xf>
    <xf numFmtId="0" fontId="0" fillId="0" borderId="40" xfId="0" applyFill="1" applyBorder="1" applyProtection="1">
      <protection hidden="1"/>
    </xf>
    <xf numFmtId="0" fontId="0" fillId="0" borderId="6" xfId="0" applyFill="1" applyBorder="1" applyAlignment="1" applyProtection="1">
      <alignment horizontal="left" vertical="center" wrapText="1"/>
      <protection hidden="1"/>
    </xf>
    <xf numFmtId="0" fontId="0" fillId="0" borderId="35" xfId="0" applyFill="1" applyBorder="1" applyAlignment="1" applyProtection="1">
      <alignment horizontal="left" vertical="center" wrapText="1"/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41" xfId="0" applyFill="1" applyBorder="1" applyProtection="1">
      <protection hidden="1"/>
    </xf>
    <xf numFmtId="0" fontId="0" fillId="0" borderId="5" xfId="0" applyFill="1" applyBorder="1" applyProtection="1">
      <protection hidden="1"/>
    </xf>
    <xf numFmtId="164" fontId="1" fillId="7" borderId="16" xfId="0" applyNumberFormat="1" applyFont="1" applyFill="1" applyBorder="1" applyAlignment="1" applyProtection="1">
      <alignment horizontal="center" vertical="center"/>
      <protection locked="0"/>
    </xf>
    <xf numFmtId="164" fontId="1" fillId="7" borderId="5" xfId="0" applyNumberFormat="1" applyFont="1" applyFill="1" applyBorder="1" applyAlignment="1" applyProtection="1">
      <alignment horizontal="center" vertical="center"/>
      <protection locked="0"/>
    </xf>
    <xf numFmtId="0" fontId="21" fillId="11" borderId="36" xfId="0" applyFont="1" applyFill="1" applyBorder="1" applyAlignment="1" applyProtection="1">
      <alignment horizontal="center" vertical="center" wrapText="1"/>
      <protection hidden="1"/>
    </xf>
    <xf numFmtId="0" fontId="21" fillId="11" borderId="26" xfId="0" applyFont="1" applyFill="1" applyBorder="1" applyAlignment="1" applyProtection="1">
      <alignment horizontal="center" vertical="center" wrapText="1"/>
      <protection hidden="1"/>
    </xf>
    <xf numFmtId="168" fontId="25" fillId="12" borderId="26" xfId="0" applyNumberFormat="1" applyFont="1" applyFill="1" applyBorder="1" applyAlignment="1" applyProtection="1">
      <alignment horizontal="center" vertical="center"/>
      <protection hidden="1"/>
    </xf>
    <xf numFmtId="168" fontId="25" fillId="12" borderId="11" xfId="0" applyNumberFormat="1" applyFont="1" applyFill="1" applyBorder="1" applyAlignment="1" applyProtection="1">
      <alignment horizontal="center" vertical="center"/>
      <protection hidden="1"/>
    </xf>
    <xf numFmtId="0" fontId="22" fillId="10" borderId="24" xfId="0" applyFont="1" applyFill="1" applyBorder="1" applyAlignment="1" applyProtection="1">
      <alignment horizontal="left" vertical="center"/>
      <protection hidden="1"/>
    </xf>
    <xf numFmtId="0" fontId="22" fillId="10" borderId="32" xfId="0" applyFont="1" applyFill="1" applyBorder="1" applyAlignment="1" applyProtection="1">
      <alignment horizontal="left" vertical="center"/>
      <protection hidden="1"/>
    </xf>
    <xf numFmtId="0" fontId="19" fillId="9" borderId="29" xfId="0" applyFont="1" applyFill="1" applyBorder="1" applyAlignment="1" applyProtection="1">
      <alignment horizontal="center" vertical="center"/>
      <protection hidden="1"/>
    </xf>
    <xf numFmtId="0" fontId="19" fillId="9" borderId="28" xfId="0" applyFont="1" applyFill="1" applyBorder="1" applyAlignment="1" applyProtection="1">
      <alignment horizontal="center" vertical="center"/>
      <protection hidden="1"/>
    </xf>
    <xf numFmtId="0" fontId="13" fillId="10" borderId="36" xfId="0" applyFont="1" applyFill="1" applyBorder="1" applyAlignment="1" applyProtection="1">
      <alignment vertical="center"/>
      <protection hidden="1"/>
    </xf>
    <xf numFmtId="0" fontId="13" fillId="10" borderId="11" xfId="0" applyFont="1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2" fillId="11" borderId="32" xfId="0" applyFont="1" applyFill="1" applyBorder="1" applyAlignment="1" applyProtection="1">
      <alignment horizontal="center" vertical="center"/>
      <protection hidden="1"/>
    </xf>
    <xf numFmtId="0" fontId="13" fillId="7" borderId="10" xfId="0" applyFont="1" applyFill="1" applyBorder="1" applyAlignment="1" applyProtection="1">
      <alignment horizontal="center" vertical="center"/>
      <protection locked="0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" fillId="7" borderId="9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1" fillId="7" borderId="27" xfId="0" applyFont="1" applyFill="1" applyBorder="1" applyAlignment="1" applyProtection="1">
      <alignment horizontal="center" vertical="center"/>
      <protection locked="0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left" vertical="center"/>
    </xf>
    <xf numFmtId="0" fontId="8" fillId="0" borderId="42" xfId="0" applyFont="1" applyBorder="1" applyAlignment="1" applyProtection="1">
      <alignment horizontal="left" vertical="center"/>
    </xf>
    <xf numFmtId="0" fontId="8" fillId="0" borderId="45" xfId="0" applyFont="1" applyBorder="1" applyAlignment="1" applyProtection="1">
      <alignment horizontal="left" vertical="center"/>
    </xf>
    <xf numFmtId="0" fontId="27" fillId="11" borderId="24" xfId="0" applyFont="1" applyFill="1" applyBorder="1" applyAlignment="1">
      <alignment horizontal="center"/>
    </xf>
    <xf numFmtId="0" fontId="27" fillId="11" borderId="31" xfId="0" applyFont="1" applyFill="1" applyBorder="1" applyAlignment="1">
      <alignment horizontal="center"/>
    </xf>
    <xf numFmtId="0" fontId="27" fillId="11" borderId="28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Fill="1" applyBorder="1" applyAlignment="1" applyProtection="1">
      <alignment horizontal="left" vertical="center"/>
      <protection hidden="1"/>
    </xf>
    <xf numFmtId="0" fontId="0" fillId="0" borderId="33" xfId="0" applyFill="1" applyBorder="1" applyAlignment="1" applyProtection="1">
      <alignment horizontal="left" vertical="center"/>
      <protection hidden="1"/>
    </xf>
    <xf numFmtId="165" fontId="1" fillId="7" borderId="6" xfId="0" applyNumberFormat="1" applyFont="1" applyFill="1" applyBorder="1" applyAlignment="1" applyProtection="1">
      <alignment horizontal="center" vertical="center"/>
      <protection locked="0"/>
    </xf>
    <xf numFmtId="165" fontId="1" fillId="7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protection hidden="1"/>
    </xf>
    <xf numFmtId="0" fontId="14" fillId="0" borderId="33" xfId="0" applyFont="1" applyFill="1" applyBorder="1" applyAlignment="1"/>
    <xf numFmtId="164" fontId="23" fillId="0" borderId="31" xfId="0" applyNumberFormat="1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protection hidden="1"/>
    </xf>
    <xf numFmtId="0" fontId="14" fillId="0" borderId="47" xfId="0" applyFont="1" applyFill="1" applyBorder="1" applyAlignment="1"/>
    <xf numFmtId="1" fontId="1" fillId="7" borderId="16" xfId="0" applyNumberFormat="1" applyFont="1" applyFill="1" applyBorder="1" applyAlignment="1" applyProtection="1">
      <alignment horizontal="center" vertical="center"/>
      <protection locked="0"/>
    </xf>
    <xf numFmtId="1" fontId="1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horizontal="left" vertical="center" wrapText="1"/>
      <protection hidden="1"/>
    </xf>
    <xf numFmtId="0" fontId="0" fillId="0" borderId="38" xfId="0" applyFill="1" applyBorder="1" applyAlignment="1" applyProtection="1">
      <alignment horizontal="left" vertical="center" wrapText="1"/>
      <protection hidden="1"/>
    </xf>
    <xf numFmtId="0" fontId="0" fillId="0" borderId="48" xfId="0" applyFill="1" applyBorder="1" applyAlignment="1" applyProtection="1">
      <alignment horizontal="left" vertical="center" wrapText="1"/>
      <protection hidden="1"/>
    </xf>
    <xf numFmtId="0" fontId="0" fillId="0" borderId="49" xfId="0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4"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00B0F0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00"/>
      <color rgb="FF017DC3"/>
      <color rgb="FFFF3300"/>
      <color rgb="FFCCFF66"/>
      <color rgb="FF99FF66"/>
      <color rgb="FFA41714"/>
      <color rgb="FFCCFF33"/>
      <color rgb="FF99FF33"/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127001</xdr:rowOff>
    </xdr:from>
    <xdr:to>
      <xdr:col>0</xdr:col>
      <xdr:colOff>1352550</xdr:colOff>
      <xdr:row>1</xdr:row>
      <xdr:rowOff>120651</xdr:rowOff>
    </xdr:to>
    <xdr:pic>
      <xdr:nvPicPr>
        <xdr:cNvPr id="3" name="Picture 2" descr="H:\LOGOS\ImpacMortgageLogo_color - retai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7001"/>
          <a:ext cx="1219200" cy="336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AE~1.FIN\AppData\Local\Temp\Asset-Qualifier-Worksheet-version-8-10.14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N43"/>
  <sheetViews>
    <sheetView showGridLines="0" tabSelected="1" zoomScaleNormal="100" workbookViewId="0">
      <pane ySplit="2" topLeftCell="A3" activePane="bottomLeft" state="frozen"/>
      <selection pane="bottomLeft" activeCell="A22" sqref="A22:B22"/>
    </sheetView>
  </sheetViews>
  <sheetFormatPr defaultRowHeight="15" x14ac:dyDescent="0.25"/>
  <cols>
    <col min="1" max="1" width="25.5703125" customWidth="1"/>
    <col min="2" max="2" width="63.7109375" customWidth="1"/>
    <col min="3" max="3" width="19" style="1" customWidth="1"/>
    <col min="4" max="4" width="19.28515625" customWidth="1"/>
  </cols>
  <sheetData>
    <row r="1" spans="1:14" ht="27" customHeight="1" x14ac:dyDescent="0.25">
      <c r="A1" s="85" t="s">
        <v>55</v>
      </c>
      <c r="B1" s="85"/>
      <c r="C1" s="85"/>
      <c r="D1" s="85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7" customHeight="1" thickBot="1" x14ac:dyDescent="0.3">
      <c r="A2" s="86"/>
      <c r="B2" s="86"/>
      <c r="C2" s="86"/>
      <c r="D2" s="86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6.5" thickBot="1" x14ac:dyDescent="0.3">
      <c r="A3" s="106" t="s">
        <v>0</v>
      </c>
      <c r="B3" s="107"/>
      <c r="C3" s="90" t="s">
        <v>40</v>
      </c>
      <c r="D3" s="91"/>
      <c r="E3" s="70"/>
      <c r="F3" s="68"/>
      <c r="G3" s="68"/>
      <c r="H3" s="68"/>
      <c r="I3" s="68"/>
      <c r="J3" s="68"/>
      <c r="K3" s="68"/>
      <c r="L3" s="68"/>
      <c r="M3" s="68"/>
      <c r="N3" s="68"/>
    </row>
    <row r="4" spans="1:14" s="74" customFormat="1" x14ac:dyDescent="0.25">
      <c r="A4" s="75" t="s">
        <v>1</v>
      </c>
      <c r="B4" s="76"/>
      <c r="C4" s="104"/>
      <c r="D4" s="105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74" customFormat="1" x14ac:dyDescent="0.25">
      <c r="A5" s="75" t="s">
        <v>56</v>
      </c>
      <c r="B5" s="76"/>
      <c r="C5" s="96"/>
      <c r="D5" s="97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s="74" customFormat="1" x14ac:dyDescent="0.25">
      <c r="A6" s="77" t="s">
        <v>3</v>
      </c>
      <c r="B6" s="78"/>
      <c r="C6" s="100"/>
      <c r="D6" s="101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s="74" customFormat="1" x14ac:dyDescent="0.25">
      <c r="A7" s="77" t="s">
        <v>48</v>
      </c>
      <c r="B7" s="78"/>
      <c r="C7" s="96"/>
      <c r="D7" s="97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s="74" customFormat="1" ht="15.75" thickBot="1" x14ac:dyDescent="0.3">
      <c r="A8" s="77" t="s">
        <v>4</v>
      </c>
      <c r="B8" s="78"/>
      <c r="C8" s="89">
        <v>100000</v>
      </c>
      <c r="D8" s="88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6.5" thickBot="1" x14ac:dyDescent="0.3">
      <c r="A9" s="102" t="s">
        <v>49</v>
      </c>
      <c r="B9" s="103"/>
      <c r="C9" s="90" t="s">
        <v>40</v>
      </c>
      <c r="D9" s="91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x14ac:dyDescent="0.25">
      <c r="A10" s="110" t="s">
        <v>65</v>
      </c>
      <c r="B10" s="111"/>
      <c r="C10" s="92">
        <v>0.05</v>
      </c>
      <c r="D10" s="93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x14ac:dyDescent="0.25">
      <c r="A11" s="150" t="s">
        <v>69</v>
      </c>
      <c r="B11" s="151"/>
      <c r="C11" s="152" t="s">
        <v>70</v>
      </c>
      <c r="D11" s="153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14.25" customHeight="1" x14ac:dyDescent="0.25">
      <c r="A12" s="158" t="s">
        <v>66</v>
      </c>
      <c r="B12" s="159"/>
      <c r="C12" s="160">
        <v>360</v>
      </c>
      <c r="D12" s="161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x14ac:dyDescent="0.25">
      <c r="A13" s="154" t="s">
        <v>67</v>
      </c>
      <c r="B13" s="155"/>
      <c r="C13" s="162">
        <f>IF(C11="Fully Amortized",PMT(C10/12,C12,-C8),IF(C11="Interest Only",INT(C8*C10)/12))</f>
        <v>416.66666666666669</v>
      </c>
      <c r="D13" s="163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x14ac:dyDescent="0.25">
      <c r="A14" s="98" t="s">
        <v>5</v>
      </c>
      <c r="B14" s="99"/>
      <c r="C14" s="94"/>
      <c r="D14" s="95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x14ac:dyDescent="0.25">
      <c r="A15" s="114" t="s">
        <v>6</v>
      </c>
      <c r="B15" s="115"/>
      <c r="C15" s="87"/>
      <c r="D15" s="8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15.75" thickBot="1" x14ac:dyDescent="0.3">
      <c r="A16" s="116" t="s">
        <v>7</v>
      </c>
      <c r="B16" s="117"/>
      <c r="C16" s="118"/>
      <c r="D16" s="119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ht="19.5" thickBot="1" x14ac:dyDescent="0.3">
      <c r="A17" s="128" t="s">
        <v>68</v>
      </c>
      <c r="B17" s="129"/>
      <c r="C17" s="156">
        <f>SUM(C13,C14,C15,C16)</f>
        <v>416.66666666666669</v>
      </c>
      <c r="D17" s="157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s="72" customFormat="1" ht="21" customHeight="1" thickBot="1" x14ac:dyDescent="0.35">
      <c r="A18" s="79" t="s">
        <v>57</v>
      </c>
      <c r="B18" s="80"/>
      <c r="C18" s="108">
        <v>500</v>
      </c>
      <c r="D18" s="109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38.25" customHeight="1" thickBot="1" x14ac:dyDescent="0.3">
      <c r="A19" s="120" t="s">
        <v>63</v>
      </c>
      <c r="B19" s="121"/>
      <c r="C19" s="122">
        <f>C18/C17</f>
        <v>1.2</v>
      </c>
      <c r="D19" s="123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27" thickBot="1" x14ac:dyDescent="0.3">
      <c r="A20" s="124" t="s">
        <v>64</v>
      </c>
      <c r="B20" s="125"/>
      <c r="C20" s="126" t="str">
        <f>IF(C19&gt;=0.99999,"Yes",IF(C19&lt;1.1,"No"))</f>
        <v>Yes</v>
      </c>
      <c r="D20" s="127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6.5" thickBot="1" x14ac:dyDescent="0.3">
      <c r="A21" s="106" t="s">
        <v>8</v>
      </c>
      <c r="B21" s="107"/>
      <c r="C21" s="136" t="s">
        <v>40</v>
      </c>
      <c r="D21" s="91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30" customHeight="1" x14ac:dyDescent="0.25">
      <c r="A22" s="164" t="s">
        <v>71</v>
      </c>
      <c r="B22" s="165"/>
      <c r="C22" s="137" t="s">
        <v>41</v>
      </c>
      <c r="D22" s="13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45" customHeight="1" x14ac:dyDescent="0.25">
      <c r="A23" s="112" t="s">
        <v>72</v>
      </c>
      <c r="B23" s="113"/>
      <c r="C23" s="139" t="s">
        <v>41</v>
      </c>
      <c r="D23" s="140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45" customHeight="1" x14ac:dyDescent="0.25">
      <c r="A24" s="112" t="s">
        <v>73</v>
      </c>
      <c r="B24" s="113"/>
      <c r="C24" s="139" t="s">
        <v>41</v>
      </c>
      <c r="D24" s="140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30" customHeight="1" thickBot="1" x14ac:dyDescent="0.3">
      <c r="A25" s="166" t="s">
        <v>74</v>
      </c>
      <c r="B25" s="167"/>
      <c r="C25" s="141" t="s">
        <v>41</v>
      </c>
      <c r="D25" s="142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15.75" customHeight="1" thickBot="1" x14ac:dyDescent="0.3">
      <c r="A26" s="143" t="s">
        <v>58</v>
      </c>
      <c r="B26" s="144"/>
      <c r="C26" s="144"/>
      <c r="D26" s="145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19.5" thickBot="1" x14ac:dyDescent="0.35">
      <c r="A27" s="146" t="s">
        <v>59</v>
      </c>
      <c r="B27" s="147"/>
      <c r="C27" s="147"/>
      <c r="D27" s="14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ht="33" x14ac:dyDescent="0.25">
      <c r="A28" s="81" t="s">
        <v>28</v>
      </c>
      <c r="B28" s="82"/>
      <c r="C28" s="83" t="s">
        <v>60</v>
      </c>
      <c r="D28" s="84" t="s">
        <v>61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x14ac:dyDescent="0.25">
      <c r="A29" s="130" t="s">
        <v>62</v>
      </c>
      <c r="B29" s="131"/>
      <c r="C29" s="131"/>
      <c r="D29" s="132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ht="15.75" thickBot="1" x14ac:dyDescent="0.3">
      <c r="A30" s="133"/>
      <c r="B30" s="134"/>
      <c r="C30" s="134"/>
      <c r="D30" s="135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x14ac:dyDescent="0.25">
      <c r="A31" s="68"/>
      <c r="B31" s="68"/>
      <c r="C31" s="69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x14ac:dyDescent="0.25">
      <c r="A32" s="68"/>
      <c r="B32" s="68"/>
      <c r="C32" s="69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x14ac:dyDescent="0.25">
      <c r="A33" s="68"/>
      <c r="B33" s="68"/>
      <c r="C33" s="69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x14ac:dyDescent="0.25">
      <c r="A34" s="68"/>
      <c r="B34" s="68"/>
      <c r="C34" s="69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x14ac:dyDescent="0.25">
      <c r="A35" s="68"/>
      <c r="B35" s="68"/>
      <c r="C35" s="69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x14ac:dyDescent="0.25">
      <c r="A36" s="68"/>
      <c r="B36" s="68"/>
      <c r="C36" s="69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1:14" x14ac:dyDescent="0.25">
      <c r="A37" s="68"/>
      <c r="B37" s="68"/>
      <c r="C37" s="69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1:14" x14ac:dyDescent="0.25">
      <c r="A38" s="68"/>
      <c r="B38" s="68"/>
      <c r="C38" s="69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1:14" x14ac:dyDescent="0.25">
      <c r="A39" s="68"/>
      <c r="B39" s="68"/>
      <c r="C39" s="69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1:14" x14ac:dyDescent="0.25">
      <c r="A40" s="68"/>
      <c r="B40" s="68"/>
      <c r="C40" s="69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1:14" x14ac:dyDescent="0.25">
      <c r="A41" s="68"/>
      <c r="B41" s="68"/>
      <c r="C41" s="69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1:14" x14ac:dyDescent="0.25">
      <c r="A42" s="68"/>
      <c r="B42" s="68"/>
      <c r="C42" s="69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1:14" x14ac:dyDescent="0.25">
      <c r="A43" s="68"/>
      <c r="B43" s="68"/>
      <c r="C43" s="69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</sheetData>
  <sheetProtection algorithmName="SHA-512" hashValue="YLbFo4EEQdj9rhSKnyJF/jRRRoSVnxxwF89qwaTTJOqys++LjmTe51ze6q/89asZTOmfrZzTERG+zEcdlKpmbA==" saltValue="aM7/I9eSdPV9JO2b7q5N1g==" spinCount="100000" sheet="1" objects="1" scenarios="1"/>
  <mergeCells count="44">
    <mergeCell ref="A11:B11"/>
    <mergeCell ref="C11:D11"/>
    <mergeCell ref="A29:D30"/>
    <mergeCell ref="C21:D21"/>
    <mergeCell ref="C22:D22"/>
    <mergeCell ref="C23:D23"/>
    <mergeCell ref="C25:D25"/>
    <mergeCell ref="A26:D26"/>
    <mergeCell ref="A21:B21"/>
    <mergeCell ref="C24:D24"/>
    <mergeCell ref="A27:D27"/>
    <mergeCell ref="A25:B25"/>
    <mergeCell ref="A3:B3"/>
    <mergeCell ref="C18:D18"/>
    <mergeCell ref="A10:B10"/>
    <mergeCell ref="A24:B24"/>
    <mergeCell ref="A15:B15"/>
    <mergeCell ref="A16:B16"/>
    <mergeCell ref="C13:D13"/>
    <mergeCell ref="C16:D16"/>
    <mergeCell ref="A22:B22"/>
    <mergeCell ref="A23:B23"/>
    <mergeCell ref="A19:B19"/>
    <mergeCell ref="C19:D19"/>
    <mergeCell ref="A20:B20"/>
    <mergeCell ref="C20:D20"/>
    <mergeCell ref="C17:D17"/>
    <mergeCell ref="A17:B17"/>
    <mergeCell ref="A1:D2"/>
    <mergeCell ref="C15:D15"/>
    <mergeCell ref="C8:D8"/>
    <mergeCell ref="C9:D9"/>
    <mergeCell ref="C10:D10"/>
    <mergeCell ref="C12:D12"/>
    <mergeCell ref="C14:D14"/>
    <mergeCell ref="C7:D7"/>
    <mergeCell ref="C3:D3"/>
    <mergeCell ref="A14:B14"/>
    <mergeCell ref="C5:D5"/>
    <mergeCell ref="C6:D6"/>
    <mergeCell ref="A9:B9"/>
    <mergeCell ref="A12:B12"/>
    <mergeCell ref="A13:B13"/>
    <mergeCell ref="C4:D4"/>
  </mergeCells>
  <conditionalFormatting sqref="C20:D20">
    <cfRule type="containsText" dxfId="3" priority="5" operator="containsText" text="N">
      <formula>NOT(ISERROR(SEARCH("N",C20)))</formula>
    </cfRule>
    <cfRule type="containsText" dxfId="2" priority="6" operator="containsText" text="Y">
      <formula>NOT(ISERROR(SEARCH("Y",C20)))</formula>
    </cfRule>
  </conditionalFormatting>
  <conditionalFormatting sqref="C19:D19">
    <cfRule type="cellIs" dxfId="1" priority="3" operator="lessThan">
      <formula>0.99</formula>
    </cfRule>
    <cfRule type="cellIs" dxfId="0" priority="4" operator="greaterThan">
      <formula>1</formula>
    </cfRule>
  </conditionalFormatting>
  <dataValidations count="1">
    <dataValidation type="list" allowBlank="1" showInputMessage="1" showErrorMessage="1" sqref="C11:D11" xr:uid="{7F43A971-68EF-4F0F-8984-1B7FD45CC628}">
      <formula1>"Fully Amortized, Interest Only"</formula1>
    </dataValidation>
  </dataValidations>
  <printOptions horizontalCentered="1" verticalCentered="1"/>
  <pageMargins left="0.2" right="0.2" top="0.25" bottom="0.25" header="0.3" footer="0.3"/>
  <pageSetup scale="80" orientation="portrait" r:id="rId1"/>
  <ignoredErrors>
    <ignoredError sqref="C1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Sheet1!$D$1:$D$3</xm:f>
          </x14:formula1>
          <xm:sqref>C7:D7</xm:sqref>
        </x14:dataValidation>
        <x14:dataValidation type="list" allowBlank="1" showInputMessage="1" showErrorMessage="1" xr:uid="{00000000-0002-0000-0000-000000000000}">
          <x14:formula1>
            <xm:f>Sheet1!$A$1:$A$2</xm:f>
          </x14:formula1>
          <xm:sqref>C22:D25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48"/>
  <sheetViews>
    <sheetView zoomScale="75" zoomScaleNormal="75" workbookViewId="0">
      <selection activeCell="G22" sqref="G22"/>
    </sheetView>
  </sheetViews>
  <sheetFormatPr defaultRowHeight="15" x14ac:dyDescent="0.25"/>
  <cols>
    <col min="1" max="1" width="31.140625" style="13" bestFit="1" customWidth="1"/>
    <col min="2" max="3" width="22.42578125" style="9" customWidth="1"/>
    <col min="4" max="4" width="26.5703125" style="10" bestFit="1" customWidth="1"/>
    <col min="5" max="5" width="20.5703125" style="9" bestFit="1" customWidth="1"/>
  </cols>
  <sheetData>
    <row r="1" spans="1:5" ht="27" customHeight="1" x14ac:dyDescent="0.25">
      <c r="A1" s="149"/>
      <c r="B1" s="149"/>
      <c r="C1" s="149"/>
      <c r="D1" s="149"/>
      <c r="E1" s="149"/>
    </row>
    <row r="2" spans="1:5" ht="27" customHeight="1" x14ac:dyDescent="0.25">
      <c r="A2" s="149"/>
      <c r="B2" s="149"/>
      <c r="C2" s="149"/>
      <c r="D2" s="149"/>
      <c r="E2" s="149"/>
    </row>
    <row r="4" spans="1:5" s="5" customFormat="1" ht="15.75" x14ac:dyDescent="0.25">
      <c r="A4" s="2" t="s">
        <v>9</v>
      </c>
      <c r="B4" s="3" t="s">
        <v>10</v>
      </c>
      <c r="C4" s="3"/>
      <c r="D4" s="4" t="s">
        <v>11</v>
      </c>
      <c r="E4" s="3" t="s">
        <v>12</v>
      </c>
    </row>
    <row r="6" spans="1:5" x14ac:dyDescent="0.25">
      <c r="A6" s="6" t="s">
        <v>13</v>
      </c>
      <c r="B6" s="19">
        <v>200000</v>
      </c>
      <c r="C6" s="19"/>
      <c r="D6" s="20">
        <v>1</v>
      </c>
      <c r="E6" s="21">
        <f t="shared" ref="E6:E9" si="0">SUM(B6*D6)</f>
        <v>200000</v>
      </c>
    </row>
    <row r="7" spans="1:5" x14ac:dyDescent="0.25">
      <c r="A7" s="6" t="s">
        <v>14</v>
      </c>
      <c r="B7" s="19">
        <v>300000</v>
      </c>
      <c r="C7" s="19"/>
      <c r="D7" s="20">
        <v>0.9</v>
      </c>
      <c r="E7" s="21">
        <f t="shared" si="0"/>
        <v>270000</v>
      </c>
    </row>
    <row r="8" spans="1:5" x14ac:dyDescent="0.25">
      <c r="A8" s="6" t="s">
        <v>15</v>
      </c>
      <c r="B8" s="19">
        <v>300000</v>
      </c>
      <c r="C8" s="19"/>
      <c r="D8" s="20">
        <v>0.9</v>
      </c>
      <c r="E8" s="21">
        <f t="shared" si="0"/>
        <v>270000</v>
      </c>
    </row>
    <row r="9" spans="1:5" ht="45" x14ac:dyDescent="0.25">
      <c r="A9" s="6" t="s">
        <v>16</v>
      </c>
      <c r="B9" s="19">
        <v>400000</v>
      </c>
      <c r="C9" s="19"/>
      <c r="D9" s="20">
        <v>0.8</v>
      </c>
      <c r="E9" s="21">
        <f t="shared" si="0"/>
        <v>320000</v>
      </c>
    </row>
    <row r="10" spans="1:5" x14ac:dyDescent="0.25">
      <c r="A10" s="31" t="s">
        <v>17</v>
      </c>
      <c r="B10" s="32"/>
      <c r="C10" s="32"/>
      <c r="D10" s="33"/>
      <c r="E10" s="34">
        <f>SUM(E6:E9)</f>
        <v>1060000</v>
      </c>
    </row>
    <row r="11" spans="1:5" ht="4.5" customHeight="1" x14ac:dyDescent="0.25">
      <c r="A11" s="23"/>
      <c r="B11" s="28"/>
      <c r="C11" s="28"/>
      <c r="D11" s="27"/>
      <c r="E11" s="28"/>
    </row>
    <row r="12" spans="1:5" x14ac:dyDescent="0.25">
      <c r="A12" s="16" t="s">
        <v>17</v>
      </c>
      <c r="B12" s="22">
        <f>E10</f>
        <v>1060000</v>
      </c>
      <c r="C12" s="29"/>
      <c r="D12" s="15"/>
      <c r="E12" s="12"/>
    </row>
    <row r="13" spans="1:5" ht="30" x14ac:dyDescent="0.25">
      <c r="A13" s="16" t="s">
        <v>31</v>
      </c>
      <c r="B13" s="19">
        <v>175000</v>
      </c>
      <c r="C13" s="30"/>
      <c r="D13" s="15"/>
      <c r="E13" s="12"/>
    </row>
    <row r="14" spans="1:5" x14ac:dyDescent="0.25">
      <c r="A14" s="16" t="s">
        <v>32</v>
      </c>
      <c r="B14" s="19">
        <v>300000</v>
      </c>
      <c r="C14" s="30"/>
      <c r="D14" s="15"/>
      <c r="E14" s="12"/>
    </row>
    <row r="15" spans="1:5" ht="4.5" customHeight="1" x14ac:dyDescent="0.25">
      <c r="A15" s="24"/>
      <c r="B15" s="25"/>
      <c r="C15" s="25"/>
      <c r="D15" s="26"/>
      <c r="E15" s="25"/>
    </row>
    <row r="16" spans="1:5" x14ac:dyDescent="0.25">
      <c r="A16" s="6" t="s">
        <v>18</v>
      </c>
      <c r="B16" s="11">
        <f>SUM(B12-B13-B14)</f>
        <v>585000</v>
      </c>
      <c r="C16" s="36"/>
      <c r="E16" s="12"/>
    </row>
    <row r="18" spans="1:5" ht="90" x14ac:dyDescent="0.25">
      <c r="A18" s="6" t="s">
        <v>19</v>
      </c>
      <c r="B18" s="19">
        <v>4500</v>
      </c>
      <c r="C18" s="39"/>
      <c r="D18" s="13"/>
    </row>
    <row r="19" spans="1:5" ht="38.25" customHeight="1" x14ac:dyDescent="0.25">
      <c r="A19" s="35"/>
      <c r="B19" s="19" t="s">
        <v>35</v>
      </c>
      <c r="C19" s="39"/>
      <c r="D19" s="13"/>
    </row>
    <row r="20" spans="1:5" x14ac:dyDescent="0.25">
      <c r="A20" s="35"/>
      <c r="B20" s="19"/>
      <c r="C20" s="39"/>
      <c r="D20" s="13"/>
    </row>
    <row r="21" spans="1:5" x14ac:dyDescent="0.25">
      <c r="A21" s="35"/>
      <c r="B21" s="19"/>
      <c r="C21" s="39"/>
      <c r="D21" s="13"/>
    </row>
    <row r="22" spans="1:5" x14ac:dyDescent="0.25">
      <c r="A22" s="6"/>
      <c r="B22" s="8"/>
      <c r="C22" s="12"/>
    </row>
    <row r="23" spans="1:5" ht="30" x14ac:dyDescent="0.25">
      <c r="A23" s="6" t="s">
        <v>20</v>
      </c>
      <c r="B23" s="21">
        <f>SUM(B18*60)</f>
        <v>270000</v>
      </c>
      <c r="C23" s="37"/>
      <c r="E23" s="12"/>
    </row>
    <row r="24" spans="1:5" x14ac:dyDescent="0.25">
      <c r="A24" s="6"/>
      <c r="B24" s="8"/>
      <c r="C24" s="12"/>
    </row>
    <row r="25" spans="1:5" ht="30" x14ac:dyDescent="0.25">
      <c r="A25" s="6" t="s">
        <v>21</v>
      </c>
      <c r="B25" s="19">
        <v>5100</v>
      </c>
      <c r="C25" s="30"/>
    </row>
    <row r="26" spans="1:5" x14ac:dyDescent="0.25">
      <c r="A26" s="35" t="s">
        <v>33</v>
      </c>
      <c r="B26" s="19"/>
      <c r="C26" s="30"/>
    </row>
    <row r="27" spans="1:5" ht="30" x14ac:dyDescent="0.25">
      <c r="A27" s="35" t="s">
        <v>34</v>
      </c>
      <c r="B27" s="19"/>
      <c r="C27" s="30"/>
    </row>
    <row r="28" spans="1:5" x14ac:dyDescent="0.25">
      <c r="A28" s="40" t="s">
        <v>36</v>
      </c>
      <c r="B28" s="41"/>
      <c r="C28" s="39"/>
    </row>
    <row r="29" spans="1:5" x14ac:dyDescent="0.25">
      <c r="A29" s="14"/>
      <c r="B29" s="11">
        <f>+B23+B25</f>
        <v>275100</v>
      </c>
      <c r="C29" s="36"/>
    </row>
    <row r="30" spans="1:5" x14ac:dyDescent="0.25">
      <c r="B30" s="12"/>
      <c r="C30" s="12"/>
      <c r="D30" s="15"/>
      <c r="E30" s="12"/>
    </row>
    <row r="31" spans="1:5" ht="60" x14ac:dyDescent="0.25">
      <c r="A31" s="16" t="s">
        <v>22</v>
      </c>
      <c r="B31" s="7" t="s">
        <v>23</v>
      </c>
      <c r="C31" s="38"/>
      <c r="D31" s="15" t="s">
        <v>37</v>
      </c>
    </row>
    <row r="32" spans="1:5" x14ac:dyDescent="0.25">
      <c r="A32" s="17"/>
      <c r="B32" s="12" t="s">
        <v>38</v>
      </c>
      <c r="C32" s="12" t="s">
        <v>39</v>
      </c>
      <c r="D32" s="15"/>
    </row>
    <row r="33" spans="1:5" s="46" customFormat="1" ht="60" x14ac:dyDescent="0.25">
      <c r="A33" s="42" t="s">
        <v>24</v>
      </c>
      <c r="B33" s="43">
        <f>+$B$12/60</f>
        <v>17666.666666666668</v>
      </c>
      <c r="C33" s="43"/>
      <c r="D33" s="44" t="s">
        <v>25</v>
      </c>
      <c r="E33" s="45">
        <f>+$B$33-$B$18</f>
        <v>13166.666666666668</v>
      </c>
    </row>
    <row r="34" spans="1:5" s="46" customFormat="1" x14ac:dyDescent="0.25">
      <c r="A34" s="47"/>
      <c r="B34" s="48"/>
      <c r="C34" s="48"/>
      <c r="D34" s="49"/>
      <c r="E34" s="48"/>
    </row>
    <row r="35" spans="1:5" s="46" customFormat="1" ht="60" x14ac:dyDescent="0.25">
      <c r="A35" s="50" t="s">
        <v>26</v>
      </c>
      <c r="B35" s="48"/>
      <c r="C35" s="48"/>
      <c r="D35" s="49"/>
      <c r="E35" s="48"/>
    </row>
    <row r="36" spans="1:5" s="46" customFormat="1" x14ac:dyDescent="0.25">
      <c r="A36" s="42"/>
      <c r="B36" s="48"/>
      <c r="C36" s="48"/>
      <c r="D36" s="49"/>
      <c r="E36" s="48"/>
    </row>
    <row r="37" spans="1:5" s="46" customFormat="1" x14ac:dyDescent="0.25">
      <c r="A37" s="50" t="s">
        <v>27</v>
      </c>
      <c r="B37" s="48"/>
      <c r="C37" s="48"/>
      <c r="D37" s="49"/>
      <c r="E37" s="48"/>
    </row>
    <row r="38" spans="1:5" s="46" customFormat="1" x14ac:dyDescent="0.25">
      <c r="A38" s="51"/>
      <c r="B38" s="48"/>
      <c r="C38" s="48"/>
      <c r="D38" s="49"/>
      <c r="E38" s="48"/>
    </row>
    <row r="39" spans="1:5" s="46" customFormat="1" x14ac:dyDescent="0.25">
      <c r="A39" s="52"/>
      <c r="B39" s="53"/>
      <c r="C39" s="53"/>
      <c r="D39" s="54"/>
      <c r="E39" s="55"/>
    </row>
    <row r="40" spans="1:5" s="46" customFormat="1" x14ac:dyDescent="0.25">
      <c r="A40" s="56"/>
      <c r="B40" s="57"/>
      <c r="C40" s="57"/>
      <c r="D40" s="58"/>
      <c r="E40" s="59"/>
    </row>
    <row r="41" spans="1:5" s="46" customFormat="1" x14ac:dyDescent="0.25">
      <c r="A41" s="56"/>
      <c r="B41" s="57"/>
      <c r="C41" s="57"/>
      <c r="D41" s="58"/>
      <c r="E41" s="59"/>
    </row>
    <row r="42" spans="1:5" s="46" customFormat="1" x14ac:dyDescent="0.25">
      <c r="A42" s="56"/>
      <c r="B42" s="57"/>
      <c r="C42" s="57"/>
      <c r="D42" s="58"/>
      <c r="E42" s="59"/>
    </row>
    <row r="43" spans="1:5" s="46" customFormat="1" x14ac:dyDescent="0.25">
      <c r="A43" s="56"/>
      <c r="B43" s="57"/>
      <c r="C43" s="57"/>
      <c r="D43" s="58"/>
      <c r="E43" s="59"/>
    </row>
    <row r="44" spans="1:5" s="46" customFormat="1" x14ac:dyDescent="0.25">
      <c r="A44" s="60"/>
      <c r="B44" s="61"/>
      <c r="C44" s="61"/>
      <c r="D44" s="62"/>
      <c r="E44" s="63"/>
    </row>
    <row r="45" spans="1:5" s="46" customFormat="1" x14ac:dyDescent="0.25">
      <c r="A45" s="47"/>
      <c r="B45" s="48"/>
      <c r="C45" s="48"/>
      <c r="D45" s="49"/>
      <c r="E45" s="48"/>
    </row>
    <row r="46" spans="1:5" s="46" customFormat="1" ht="15.75" x14ac:dyDescent="0.25">
      <c r="A46" s="64" t="s">
        <v>28</v>
      </c>
      <c r="B46" s="65"/>
      <c r="C46" s="66"/>
      <c r="D46" s="67" t="s">
        <v>29</v>
      </c>
      <c r="E46" s="65"/>
    </row>
    <row r="47" spans="1:5" s="46" customFormat="1" x14ac:dyDescent="0.25">
      <c r="A47" s="47"/>
      <c r="B47" s="48"/>
      <c r="C47" s="48"/>
      <c r="D47" s="49"/>
      <c r="E47" s="48"/>
    </row>
    <row r="48" spans="1:5" x14ac:dyDescent="0.25">
      <c r="A48" s="18" t="s">
        <v>30</v>
      </c>
    </row>
  </sheetData>
  <mergeCells count="1">
    <mergeCell ref="A1:E2"/>
  </mergeCells>
  <pageMargins left="0.7" right="0.7" top="0.75" bottom="0.75" header="0.3" footer="0.3"/>
  <pageSetup scale="6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100-000000000000}">
          <x14:formula1>
            <xm:f>'C:\Users\MICHAE~1.FIN\AppData\Local\Temp\[Asset-Qualifier-Worksheet-version-8-10.14.16.xlsx]Sheet2'!#REF!</xm:f>
          </x14:formula1>
          <xm:sqref>B31:C31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5"/>
  <sheetViews>
    <sheetView workbookViewId="0">
      <selection activeCell="B1" sqref="B1:B5"/>
    </sheetView>
  </sheetViews>
  <sheetFormatPr defaultRowHeight="15" x14ac:dyDescent="0.25"/>
  <cols>
    <col min="2" max="2" width="17" bestFit="1" customWidth="1"/>
    <col min="4" max="4" width="11.7109375" bestFit="1" customWidth="1"/>
  </cols>
  <sheetData>
    <row r="1" spans="1:4" x14ac:dyDescent="0.25">
      <c r="A1" t="s">
        <v>41</v>
      </c>
      <c r="B1" t="s">
        <v>50</v>
      </c>
      <c r="C1" t="s">
        <v>43</v>
      </c>
      <c r="D1" t="s">
        <v>45</v>
      </c>
    </row>
    <row r="2" spans="1:4" x14ac:dyDescent="0.25">
      <c r="A2" t="s">
        <v>42</v>
      </c>
      <c r="B2" t="s">
        <v>51</v>
      </c>
      <c r="C2" t="s">
        <v>2</v>
      </c>
      <c r="D2" t="s">
        <v>46</v>
      </c>
    </row>
    <row r="3" spans="1:4" x14ac:dyDescent="0.25">
      <c r="B3" t="s">
        <v>52</v>
      </c>
      <c r="C3" t="s">
        <v>44</v>
      </c>
      <c r="D3" t="s">
        <v>47</v>
      </c>
    </row>
    <row r="4" spans="1:4" x14ac:dyDescent="0.25">
      <c r="B4" t="s">
        <v>53</v>
      </c>
    </row>
    <row r="5" spans="1:4" x14ac:dyDescent="0.25">
      <c r="B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DCR Calculation Worksheet</vt:lpstr>
      <vt:lpstr>Asset Qual </vt:lpstr>
      <vt:lpstr>Sheet1</vt:lpstr>
      <vt:lpstr>'DCR Calculation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 Acevedo</dc:creator>
  <cp:lastModifiedBy>Hugh Cromartie</cp:lastModifiedBy>
  <cp:lastPrinted>2019-10-22T18:43:50Z</cp:lastPrinted>
  <dcterms:created xsi:type="dcterms:W3CDTF">2016-11-22T05:46:38Z</dcterms:created>
  <dcterms:modified xsi:type="dcterms:W3CDTF">2022-11-18T00:01:13Z</dcterms:modified>
</cp:coreProperties>
</file>